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List1" sheetId="1" r:id="rId1"/>
    <sheet name="List2" sheetId="2" r:id="rId2"/>
    <sheet name="List3" sheetId="3" r:id="rId3"/>
  </sheets>
  <definedNames>
    <definedName name="_xlnm.Print_Area" localSheetId="0">'List1'!$A$1:$G$31</definedName>
  </definedNames>
  <calcPr fullCalcOnLoad="1"/>
</workbook>
</file>

<file path=xl/comments1.xml><?xml version="1.0" encoding="utf-8"?>
<comments xmlns="http://schemas.openxmlformats.org/spreadsheetml/2006/main">
  <authors>
    <author>hfoved</author>
  </authors>
  <commentList>
    <comment ref="C18" authorId="0">
      <text>
        <r>
          <rPr>
            <b/>
            <sz val="9"/>
            <rFont val="Tahoma"/>
            <family val="0"/>
          </rPr>
          <t>hfoved:</t>
        </r>
        <r>
          <rPr>
            <sz val="9"/>
            <rFont val="Tahoma"/>
            <family val="0"/>
          </rPr>
          <t xml:space="preserve">
rekonstrukce budovy ve Školní ulici tím nižší provozní náklady než ve střednědobém výhledu rozpočtu na 2019</t>
        </r>
      </text>
    </comment>
    <comment ref="D18" authorId="0">
      <text>
        <r>
          <rPr>
            <b/>
            <sz val="9"/>
            <rFont val="Tahoma"/>
            <family val="0"/>
          </rPr>
          <t>hfoved:</t>
        </r>
        <r>
          <rPr>
            <sz val="9"/>
            <rFont val="Tahoma"/>
            <family val="0"/>
          </rPr>
          <t xml:space="preserve">
rekonstrukce budovy ve Školní ulici tím nižší provozní náklady než ve střednědobém výhledu rozpočtu na 2019</t>
        </r>
      </text>
    </comment>
    <comment ref="D10" authorId="0">
      <text>
        <r>
          <rPr>
            <b/>
            <sz val="9"/>
            <rFont val="Tahoma"/>
            <family val="0"/>
          </rPr>
          <t>hfoved:</t>
        </r>
        <r>
          <rPr>
            <sz val="9"/>
            <rFont val="Tahoma"/>
            <family val="0"/>
          </rPr>
          <t xml:space="preserve">
- 76 tis. Kč převedeno do příspěvku pro PO MŠ Chrastava - ZŠ po dobu rekonstrukce využívala budovy MŠ</t>
        </r>
      </text>
    </comment>
    <comment ref="D11" authorId="0">
      <text>
        <r>
          <rPr>
            <b/>
            <sz val="9"/>
            <rFont val="Tahoma"/>
            <family val="0"/>
          </rPr>
          <t>hfoved:</t>
        </r>
        <r>
          <rPr>
            <sz val="9"/>
            <rFont val="Tahoma"/>
            <family val="0"/>
          </rPr>
          <t xml:space="preserve">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G11" authorId="0">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
</t>
        </r>
      </text>
    </comment>
    <comment ref="G21" authorId="0">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
</t>
        </r>
      </text>
    </comment>
    <comment ref="F11" authorId="0">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
</t>
        </r>
      </text>
    </comment>
    <comment ref="F21" authorId="0">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
</t>
        </r>
      </text>
    </comment>
  </commentList>
</comments>
</file>

<file path=xl/sharedStrings.xml><?xml version="1.0" encoding="utf-8"?>
<sst xmlns="http://schemas.openxmlformats.org/spreadsheetml/2006/main" count="35" uniqueCount="35">
  <si>
    <t>číslo účtu</t>
  </si>
  <si>
    <t>název</t>
  </si>
  <si>
    <t>výnosy celkem</t>
  </si>
  <si>
    <t>z toho výnosy poukázané zřizovatelem</t>
  </si>
  <si>
    <t>601-669</t>
  </si>
  <si>
    <t>výnosy z činnosti včetně finančních (mimo účet 648)</t>
  </si>
  <si>
    <t>použití fin. fondů do rozpočtu</t>
  </si>
  <si>
    <t>příspěvek zřizovatele - provozní</t>
  </si>
  <si>
    <t>příspěvek zřizovatele - na odpisy</t>
  </si>
  <si>
    <t>účelový příspěvek zřizovatele</t>
  </si>
  <si>
    <t xml:space="preserve">příspěvky a dotace od ostatních poskytovatelů </t>
  </si>
  <si>
    <t xml:space="preserve">ostatní příspěvky a dotace </t>
  </si>
  <si>
    <t>náklady celkem</t>
  </si>
  <si>
    <t>501-504</t>
  </si>
  <si>
    <t>materiál, energie…</t>
  </si>
  <si>
    <t>511-518</t>
  </si>
  <si>
    <t>opravy a udržování, ostatní služby ….</t>
  </si>
  <si>
    <t>521-528</t>
  </si>
  <si>
    <t>osobní náklady</t>
  </si>
  <si>
    <t>odpisy</t>
  </si>
  <si>
    <t>daň z příjmů</t>
  </si>
  <si>
    <t>ostatní náklady</t>
  </si>
  <si>
    <t>Zveřejněno na webových stránkách obce dne</t>
  </si>
  <si>
    <t>Základní škola Chrastava, nám. 1. máje 228, okres Liberec - příspěvková organizace, IČ: 727 41 643</t>
  </si>
  <si>
    <t>Zpracoval: Ing. Veronika Klozová, Martin Sluka</t>
  </si>
  <si>
    <t>ředitel:</t>
  </si>
  <si>
    <t>Mgr. Bc. Aleš Trpišovský</t>
  </si>
  <si>
    <t>rozpočet 2019</t>
  </si>
  <si>
    <t>rozpočet 2020</t>
  </si>
  <si>
    <t>poslední upravený rozpočet 2019</t>
  </si>
  <si>
    <t>transfer vlastní na odpisy - ČÚS č. 709 - vlastní zdroje</t>
  </si>
  <si>
    <t>Rozpočet příspěvkové organizace na rok 2021 (tis. Kč)</t>
  </si>
  <si>
    <t>rozpočet 2021</t>
  </si>
  <si>
    <t>poslední upravený rozpočet 2020</t>
  </si>
  <si>
    <t>Schváleno RM Chrastava dne 21.12.2020 usn. č. 2020/19/VIII</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</si>
</sst>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0\ "/>
  </numFmts>
  <fonts count="28">
    <font>
      <sz val="11"/>
      <color indexed="8"/>
      <name val="Calibri"/>
      <family val="2"/>
    </font>
    <font>
      <b/>
      <sz val="11"/>
      <color indexed="8"/>
      <name val="Calibri"/>
      <family val="2"/>
    </font>
    <font>
      <b/>
      <sz val="11"/>
      <color indexed="8"/>
      <name val="Verdana"/>
      <family val="2"/>
    </font>
    <font>
      <sz val="14"/>
      <color indexed="8"/>
      <name val="Calibri"/>
      <family val="2"/>
    </font>
    <font>
      <b/>
      <i/>
      <sz val="11"/>
      <color indexed="8"/>
      <name val="Calibri"/>
      <family val="2"/>
    </font>
    <font>
      <b/>
      <sz val="11"/>
      <color indexed="10"/>
      <name val="Calibri"/>
      <family val="2"/>
    </font>
    <font>
      <b/>
      <sz val="11"/>
      <name val="Calibri"/>
      <family val="2"/>
    </font>
    <font>
      <sz val="11"/>
      <name val="Calibri"/>
      <family val="2"/>
    </font>
    <font>
      <sz val="9"/>
      <name val="Tahoma"/>
      <family val="0"/>
    </font>
    <font>
      <b/>
      <sz val="9"/>
      <name val="Tahoma"/>
      <family val="0"/>
    </font>
    <font>
      <sz val="11"/>
      <color indexed="10"/>
      <name val="Calibri"/>
      <family val="2"/>
    </font>
    <font>
      <u val="single"/>
      <sz val="11"/>
      <color indexed="12"/>
      <name val="Calibri"/>
      <family val="2"/>
    </font>
    <font>
      <u val="single"/>
      <sz val="11"/>
      <color indexed="36"/>
      <name val="Calibri"/>
      <family val="2"/>
    </font>
    <font>
      <sz val="11"/>
      <color indexed="9"/>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1">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14"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20" fillId="0" borderId="7" applyNumberFormat="0" applyFill="0" applyAlignment="0" applyProtection="0"/>
    <xf numFmtId="0" fontId="12" fillId="0" borderId="0" applyNumberFormat="0" applyFill="0" applyBorder="0" applyAlignment="0" applyProtection="0"/>
    <xf numFmtId="0" fontId="21" fillId="4" borderId="0" applyNumberFormat="0" applyBorder="0" applyAlignment="0" applyProtection="0"/>
    <xf numFmtId="0" fontId="22" fillId="3" borderId="0" applyNumberFormat="0" applyBorder="0" applyAlignment="0" applyProtection="0"/>
    <xf numFmtId="0" fontId="10" fillId="0" borderId="0" applyNumberFormat="0" applyFill="0" applyBorder="0" applyAlignment="0" applyProtection="0"/>
    <xf numFmtId="0" fontId="23" fillId="7" borderId="8" applyNumberFormat="0" applyAlignment="0" applyProtection="0"/>
    <xf numFmtId="0" fontId="24" fillId="19" borderId="8" applyNumberFormat="0" applyAlignment="0" applyProtection="0"/>
    <xf numFmtId="0" fontId="25" fillId="19" borderId="9" applyNumberFormat="0" applyAlignment="0" applyProtection="0"/>
    <xf numFmtId="0" fontId="26" fillId="0" borderId="0" applyNumberFormat="0" applyFill="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3" borderId="0" applyNumberFormat="0" applyBorder="0" applyAlignment="0" applyProtection="0"/>
  </cellStyleXfs>
  <cellXfs count="27">
    <xf numFmtId="0" fontId="0" fillId="0" borderId="0" xfId="0" applyAlignment="1">
      <alignment/>
    </xf>
    <xf numFmtId="0" fontId="0" fillId="0" borderId="0" xfId="0" applyAlignment="1">
      <alignment horizontal="center" vertical="center"/>
    </xf>
    <xf numFmtId="41" fontId="1" fillId="8" borderId="10" xfId="0" applyNumberFormat="1" applyFont="1" applyFill="1" applyBorder="1" applyAlignment="1">
      <alignment horizontal="center"/>
    </xf>
    <xf numFmtId="0" fontId="1" fillId="8" borderId="10" xfId="0" applyFont="1" applyFill="1" applyBorder="1" applyAlignment="1">
      <alignment horizontal="center"/>
    </xf>
    <xf numFmtId="0" fontId="0" fillId="0" borderId="10" xfId="0" applyBorder="1" applyAlignment="1">
      <alignment/>
    </xf>
    <xf numFmtId="41" fontId="0" fillId="0" borderId="10" xfId="0" applyNumberFormat="1" applyBorder="1" applyAlignment="1">
      <alignment/>
    </xf>
    <xf numFmtId="41" fontId="0" fillId="0" borderId="0" xfId="0" applyNumberFormat="1" applyAlignment="1">
      <alignment/>
    </xf>
    <xf numFmtId="41" fontId="5" fillId="8" borderId="10" xfId="0" applyNumberFormat="1" applyFont="1" applyFill="1" applyBorder="1" applyAlignment="1">
      <alignment horizontal="center"/>
    </xf>
    <xf numFmtId="41" fontId="5" fillId="0" borderId="10" xfId="0" applyNumberFormat="1" applyFont="1" applyBorder="1" applyAlignment="1">
      <alignment/>
    </xf>
    <xf numFmtId="41" fontId="5" fillId="9" borderId="10" xfId="0" applyNumberFormat="1" applyFont="1" applyFill="1" applyBorder="1" applyAlignment="1">
      <alignment horizontal="center" vertical="center"/>
    </xf>
    <xf numFmtId="41" fontId="5" fillId="0" borderId="10" xfId="0" applyNumberFormat="1" applyFont="1" applyBorder="1" applyAlignment="1">
      <alignment horizontal="center"/>
    </xf>
    <xf numFmtId="41" fontId="6" fillId="8" borderId="10" xfId="0" applyNumberFormat="1" applyFont="1" applyFill="1" applyBorder="1" applyAlignment="1">
      <alignment horizontal="center"/>
    </xf>
    <xf numFmtId="0" fontId="0" fillId="0" borderId="0" xfId="0" applyAlignment="1">
      <alignment horizontal="right"/>
    </xf>
    <xf numFmtId="41" fontId="7" fillId="0" borderId="10" xfId="0" applyNumberFormat="1" applyFont="1" applyBorder="1" applyAlignment="1">
      <alignment/>
    </xf>
    <xf numFmtId="41" fontId="7" fillId="0" borderId="10" xfId="0" applyNumberFormat="1" applyFont="1" applyBorder="1" applyAlignment="1">
      <alignment horizontal="center"/>
    </xf>
    <xf numFmtId="41" fontId="6" fillId="9" borderId="10" xfId="0" applyNumberFormat="1" applyFont="1" applyFill="1" applyBorder="1" applyAlignment="1">
      <alignment horizontal="center" vertical="center"/>
    </xf>
    <xf numFmtId="0" fontId="10" fillId="0" borderId="10" xfId="0" applyFont="1" applyBorder="1" applyAlignment="1">
      <alignment/>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left" vertical="center"/>
    </xf>
    <xf numFmtId="0" fontId="2" fillId="6" borderId="0" xfId="0" applyFont="1" applyFill="1" applyBorder="1" applyAlignment="1">
      <alignment horizontal="center" vertical="center" wrapText="1"/>
    </xf>
    <xf numFmtId="0" fontId="1" fillId="9" borderId="10" xfId="0" applyFont="1" applyFill="1" applyBorder="1" applyAlignment="1">
      <alignment horizontal="center" vertical="center"/>
    </xf>
    <xf numFmtId="0" fontId="3" fillId="0" borderId="0" xfId="0" applyFont="1" applyAlignment="1">
      <alignment horizontal="center" vertical="center"/>
    </xf>
    <xf numFmtId="0" fontId="1" fillId="8" borderId="10" xfId="0" applyFont="1" applyFill="1" applyBorder="1" applyAlignment="1">
      <alignment horizontal="center"/>
    </xf>
    <xf numFmtId="0" fontId="0" fillId="0" borderId="10" xfId="0" applyBorder="1" applyAlignment="1">
      <alignment horizontal="center" vertic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Followed Hyperlink"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1"/>
  <sheetViews>
    <sheetView tabSelected="1" zoomScalePageLayoutView="0" workbookViewId="0" topLeftCell="A1">
      <selection activeCell="A27" sqref="A27"/>
    </sheetView>
  </sheetViews>
  <sheetFormatPr defaultColWidth="9.140625" defaultRowHeight="15"/>
  <cols>
    <col min="2" max="2" width="50.00390625" style="0" customWidth="1"/>
    <col min="3" max="6" width="20.28125" style="0" customWidth="1"/>
    <col min="7" max="7" width="19.8515625" style="0" customWidth="1"/>
    <col min="8" max="8" width="10.28125" style="0" bestFit="1" customWidth="1"/>
  </cols>
  <sheetData>
    <row r="1" spans="1:7" ht="15" customHeight="1">
      <c r="A1" s="22" t="s">
        <v>23</v>
      </c>
      <c r="B1" s="22"/>
      <c r="C1" s="22"/>
      <c r="D1" s="22"/>
      <c r="E1" s="22"/>
      <c r="F1" s="22"/>
      <c r="G1" s="22"/>
    </row>
    <row r="2" spans="1:7" ht="18.75">
      <c r="A2" s="24" t="s">
        <v>31</v>
      </c>
      <c r="B2" s="24"/>
      <c r="C2" s="24"/>
      <c r="D2" s="24"/>
      <c r="E2" s="24"/>
      <c r="F2" s="24"/>
      <c r="G2" s="24"/>
    </row>
    <row r="3" spans="1:8" ht="18.75">
      <c r="A3" s="24"/>
      <c r="B3" s="24"/>
      <c r="C3" s="24"/>
      <c r="D3" s="24"/>
      <c r="E3" s="24"/>
      <c r="F3" s="24"/>
      <c r="G3" s="24"/>
      <c r="H3" s="24"/>
    </row>
    <row r="4" ht="15">
      <c r="A4" s="1"/>
    </row>
    <row r="5" spans="1:7" ht="30" customHeight="1">
      <c r="A5" s="17" t="s">
        <v>0</v>
      </c>
      <c r="B5" s="18" t="s">
        <v>1</v>
      </c>
      <c r="C5" s="19" t="s">
        <v>27</v>
      </c>
      <c r="D5" s="19" t="s">
        <v>29</v>
      </c>
      <c r="E5" s="19" t="s">
        <v>28</v>
      </c>
      <c r="F5" s="19" t="s">
        <v>33</v>
      </c>
      <c r="G5" s="19" t="s">
        <v>32</v>
      </c>
    </row>
    <row r="6" spans="1:7" ht="15">
      <c r="A6" s="25" t="s">
        <v>2</v>
      </c>
      <c r="B6" s="25"/>
      <c r="C6" s="11">
        <f>SUM(C8:C15)</f>
        <v>30443</v>
      </c>
      <c r="D6" s="7">
        <f>SUM(D8:D15)</f>
        <v>38297</v>
      </c>
      <c r="E6" s="11">
        <f>SUM(E8:E15)</f>
        <v>41291.54</v>
      </c>
      <c r="F6" s="7">
        <f>SUM(F8:F15)</f>
        <v>46559</v>
      </c>
      <c r="G6" s="7">
        <f>SUM(G8:G15)</f>
        <v>48589.85</v>
      </c>
    </row>
    <row r="7" spans="1:7" ht="15">
      <c r="A7" s="3"/>
      <c r="B7" s="3" t="s">
        <v>3</v>
      </c>
      <c r="C7" s="2">
        <f>+C10</f>
        <v>4200</v>
      </c>
      <c r="D7" s="7">
        <f>+D10</f>
        <v>4124</v>
      </c>
      <c r="E7" s="2">
        <f>+E10</f>
        <v>4800</v>
      </c>
      <c r="F7" s="2">
        <f>+F10</f>
        <v>4800</v>
      </c>
      <c r="G7" s="2">
        <f>+G10</f>
        <v>4800</v>
      </c>
    </row>
    <row r="8" spans="1:7" ht="15">
      <c r="A8" s="20" t="s">
        <v>4</v>
      </c>
      <c r="B8" s="4" t="s">
        <v>5</v>
      </c>
      <c r="C8" s="5">
        <v>146</v>
      </c>
      <c r="D8" s="5">
        <v>146</v>
      </c>
      <c r="E8" s="5">
        <v>146</v>
      </c>
      <c r="F8" s="5">
        <v>146</v>
      </c>
      <c r="G8" s="5">
        <v>200</v>
      </c>
    </row>
    <row r="9" spans="1:7" ht="15">
      <c r="A9" s="20">
        <v>648</v>
      </c>
      <c r="B9" s="4" t="s">
        <v>6</v>
      </c>
      <c r="C9" s="5">
        <v>100</v>
      </c>
      <c r="D9" s="5">
        <v>100</v>
      </c>
      <c r="E9" s="5">
        <v>100</v>
      </c>
      <c r="F9" s="5">
        <v>100</v>
      </c>
      <c r="G9" s="5">
        <v>100</v>
      </c>
    </row>
    <row r="10" spans="1:7" ht="15">
      <c r="A10" s="26">
        <v>672</v>
      </c>
      <c r="B10" s="4" t="s">
        <v>7</v>
      </c>
      <c r="C10" s="5">
        <v>4200</v>
      </c>
      <c r="D10" s="8">
        <f>4200-76</f>
        <v>4124</v>
      </c>
      <c r="E10" s="5">
        <v>4800</v>
      </c>
      <c r="F10" s="5">
        <v>4800</v>
      </c>
      <c r="G10" s="5">
        <v>4800</v>
      </c>
    </row>
    <row r="11" spans="1:7" ht="15">
      <c r="A11" s="26"/>
      <c r="B11" s="4" t="s">
        <v>8</v>
      </c>
      <c r="C11" s="5">
        <v>792</v>
      </c>
      <c r="D11" s="8">
        <v>805</v>
      </c>
      <c r="E11" s="5">
        <v>805</v>
      </c>
      <c r="F11" s="8">
        <f>805+428</f>
        <v>1233</v>
      </c>
      <c r="G11" s="13">
        <f>805+428</f>
        <v>1233</v>
      </c>
    </row>
    <row r="12" spans="1:7" ht="15">
      <c r="A12" s="26"/>
      <c r="B12" s="16" t="s">
        <v>30</v>
      </c>
      <c r="C12" s="5">
        <v>0</v>
      </c>
      <c r="D12" s="8">
        <v>0</v>
      </c>
      <c r="E12" s="5">
        <v>0</v>
      </c>
      <c r="F12" s="8">
        <v>743</v>
      </c>
      <c r="G12" s="13">
        <v>743</v>
      </c>
    </row>
    <row r="13" spans="1:7" ht="15">
      <c r="A13" s="26"/>
      <c r="B13" s="4" t="s">
        <v>9</v>
      </c>
      <c r="C13" s="5"/>
      <c r="D13" s="5"/>
      <c r="E13" s="5"/>
      <c r="F13" s="5"/>
      <c r="G13" s="5"/>
    </row>
    <row r="14" spans="1:7" ht="15">
      <c r="A14" s="26"/>
      <c r="B14" s="4" t="s">
        <v>10</v>
      </c>
      <c r="C14" s="13">
        <v>25205</v>
      </c>
      <c r="D14" s="8">
        <v>33122</v>
      </c>
      <c r="E14" s="13">
        <f>+D14*1.07</f>
        <v>35440.54</v>
      </c>
      <c r="F14" s="13">
        <v>39537</v>
      </c>
      <c r="G14" s="13">
        <f>+F14*1.05</f>
        <v>41513.85</v>
      </c>
    </row>
    <row r="15" spans="1:7" ht="15">
      <c r="A15" s="20">
        <v>671</v>
      </c>
      <c r="B15" s="4" t="s">
        <v>11</v>
      </c>
      <c r="C15" s="5">
        <v>0</v>
      </c>
      <c r="D15" s="5">
        <v>0</v>
      </c>
      <c r="E15" s="5"/>
      <c r="F15" s="5"/>
      <c r="G15" s="5"/>
    </row>
    <row r="16" spans="1:7" ht="15">
      <c r="A16" s="20"/>
      <c r="B16" s="4"/>
      <c r="C16" s="5"/>
      <c r="D16" s="5"/>
      <c r="E16" s="5"/>
      <c r="F16" s="5"/>
      <c r="G16" s="5"/>
    </row>
    <row r="17" spans="1:8" ht="15">
      <c r="A17" s="23" t="s">
        <v>12</v>
      </c>
      <c r="B17" s="23"/>
      <c r="C17" s="15">
        <f>SUM(C18:C23)</f>
        <v>30443</v>
      </c>
      <c r="D17" s="9">
        <f>SUM(D18:D23)</f>
        <v>38297</v>
      </c>
      <c r="E17" s="15">
        <f>SUM(E18:E23)</f>
        <v>41292</v>
      </c>
      <c r="F17" s="15">
        <f>SUM(F18:F23)</f>
        <v>46559.2</v>
      </c>
      <c r="G17" s="15">
        <f>SUM(G18:G23)</f>
        <v>48590.310000000005</v>
      </c>
      <c r="H17" s="6"/>
    </row>
    <row r="18" spans="1:7" ht="15">
      <c r="A18" s="20" t="s">
        <v>13</v>
      </c>
      <c r="B18" s="4" t="s">
        <v>14</v>
      </c>
      <c r="C18" s="14">
        <f>9+60+550+280+980+430+300+420</f>
        <v>3029</v>
      </c>
      <c r="D18" s="14">
        <f>9+60+550+280+980+430+300+420</f>
        <v>3029</v>
      </c>
      <c r="E18" s="14">
        <f>+C18*1.02</f>
        <v>3089.58</v>
      </c>
      <c r="F18" s="14">
        <f>46559-41853</f>
        <v>4706</v>
      </c>
      <c r="G18" s="14">
        <f>48590-43808</f>
        <v>4782</v>
      </c>
    </row>
    <row r="19" spans="1:7" ht="15">
      <c r="A19" s="20" t="s">
        <v>15</v>
      </c>
      <c r="B19" s="4" t="s">
        <v>16</v>
      </c>
      <c r="C19" s="14">
        <f>320+740</f>
        <v>1060</v>
      </c>
      <c r="D19" s="10">
        <v>1121</v>
      </c>
      <c r="E19" s="14">
        <f>+D19*1.02</f>
        <v>1143.42</v>
      </c>
      <c r="F19" s="14">
        <f>+C19*1.02</f>
        <v>1081.2</v>
      </c>
      <c r="G19" s="14">
        <f>+F19*1.05</f>
        <v>1135.26</v>
      </c>
    </row>
    <row r="20" spans="1:7" ht="15">
      <c r="A20" s="20" t="s">
        <v>17</v>
      </c>
      <c r="B20" s="4" t="s">
        <v>18</v>
      </c>
      <c r="C20" s="14">
        <v>24793</v>
      </c>
      <c r="D20" s="10">
        <f>38297-5724</f>
        <v>32573</v>
      </c>
      <c r="E20" s="14">
        <f>41292-5813</f>
        <v>35479</v>
      </c>
      <c r="F20" s="14">
        <f>39536-1515</f>
        <v>38021</v>
      </c>
      <c r="G20" s="14">
        <f>+F20*1.05</f>
        <v>39922.05</v>
      </c>
    </row>
    <row r="21" spans="1:7" ht="15">
      <c r="A21" s="20">
        <v>551</v>
      </c>
      <c r="B21" s="4" t="s">
        <v>19</v>
      </c>
      <c r="C21" s="14">
        <v>792</v>
      </c>
      <c r="D21" s="10">
        <v>805</v>
      </c>
      <c r="E21" s="14">
        <v>805</v>
      </c>
      <c r="F21" s="10">
        <f>805+428+743</f>
        <v>1976</v>
      </c>
      <c r="G21" s="14">
        <f>805+428+743</f>
        <v>1976</v>
      </c>
    </row>
    <row r="22" spans="1:7" ht="15">
      <c r="A22" s="20">
        <v>591</v>
      </c>
      <c r="B22" s="4" t="s">
        <v>20</v>
      </c>
      <c r="C22" s="14"/>
      <c r="D22" s="14"/>
      <c r="E22" s="14"/>
      <c r="F22" s="14"/>
      <c r="G22" s="14"/>
    </row>
    <row r="23" spans="1:7" ht="15">
      <c r="A23" s="20"/>
      <c r="B23" s="4" t="s">
        <v>21</v>
      </c>
      <c r="C23" s="14">
        <v>769</v>
      </c>
      <c r="D23" s="14">
        <v>769</v>
      </c>
      <c r="E23" s="14">
        <v>775</v>
      </c>
      <c r="F23" s="14">
        <v>775</v>
      </c>
      <c r="G23" s="14">
        <v>775</v>
      </c>
    </row>
    <row r="24" ht="15">
      <c r="A24" s="1"/>
    </row>
    <row r="25" spans="1:7" ht="15">
      <c r="A25" s="21" t="s">
        <v>24</v>
      </c>
      <c r="B25" s="21"/>
      <c r="C25" s="12"/>
      <c r="D25" s="12"/>
      <c r="E25" s="12"/>
      <c r="F25" s="12" t="s">
        <v>25</v>
      </c>
      <c r="G25" t="s">
        <v>26</v>
      </c>
    </row>
    <row r="26" ht="15">
      <c r="A26" s="1"/>
    </row>
    <row r="27" ht="15">
      <c r="A27" t="s">
        <v>34</v>
      </c>
    </row>
    <row r="31" ht="15">
      <c r="A31" t="s">
        <v>22</v>
      </c>
    </row>
  </sheetData>
  <sheetProtection/>
  <mergeCells count="7">
    <mergeCell ref="A25:B25"/>
    <mergeCell ref="A1:G1"/>
    <mergeCell ref="A17:B17"/>
    <mergeCell ref="A2:G2"/>
    <mergeCell ref="A6:B6"/>
    <mergeCell ref="A10:A14"/>
    <mergeCell ref="A3:H3"/>
  </mergeCells>
  <printOptions/>
  <pageMargins left="0.16" right="0.14" top="0.787401575" bottom="0.787401575" header="0.3" footer="0.3"/>
  <pageSetup horizontalDpi="1200" verticalDpi="1200" orientation="landscape" paperSize="9" scale="88"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Klozová Veronika</dc:creator>
  <cp:keywords/>
  <dc:description/>
  <cp:lastModifiedBy>hfoved</cp:lastModifiedBy>
  <cp:lastPrinted>2020-11-04T09:22:10Z</cp:lastPrinted>
  <dcterms:created xsi:type="dcterms:W3CDTF">2017-10-18T09:39:08Z</dcterms:created>
  <dcterms:modified xsi:type="dcterms:W3CDTF">2020-12-22T09:28:55Z</dcterms:modified>
  <cp:category/>
  <cp:version/>
  <cp:contentType/>
  <cp:contentStatus/>
</cp:coreProperties>
</file>